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РАБОТЕН" sheetId="1" r:id="rId1"/>
    <sheet name="2015" sheetId="2" r:id="rId2"/>
    <sheet name="2014" sheetId="3" r:id="rId3"/>
  </sheets>
  <definedNames>
    <definedName name="_xlnm.Print_Titles" localSheetId="0">РАБОТЕН!$6:$6</definedName>
  </definedNames>
  <calcPr calcId="145621"/>
</workbook>
</file>

<file path=xl/calcChain.xml><?xml version="1.0" encoding="utf-8"?>
<calcChain xmlns="http://schemas.openxmlformats.org/spreadsheetml/2006/main">
  <c r="C21" i="3" l="1"/>
  <c r="C17" i="3"/>
  <c r="C16" i="3" s="1"/>
  <c r="C10" i="3"/>
  <c r="C15" i="3" l="1"/>
  <c r="C27" i="3" s="1"/>
  <c r="C20" i="2"/>
  <c r="C18" i="2"/>
  <c r="C26" i="2"/>
  <c r="C19" i="2"/>
  <c r="C10" i="2"/>
  <c r="C21" i="2"/>
  <c r="C17" i="2" l="1"/>
  <c r="C16" i="2" s="1"/>
  <c r="C15" i="2" s="1"/>
  <c r="C27" i="2" s="1"/>
  <c r="F12" i="1"/>
  <c r="F10" i="1"/>
  <c r="F9" i="1"/>
  <c r="G20" i="1" l="1"/>
  <c r="G19" i="1"/>
  <c r="G22" i="1"/>
  <c r="E16" i="1"/>
  <c r="G16" i="1" s="1"/>
  <c r="E15" i="1"/>
  <c r="G15" i="1" s="1"/>
  <c r="E10" i="1"/>
  <c r="G10" i="1" s="1"/>
  <c r="E11" i="1"/>
  <c r="G11" i="1" s="1"/>
  <c r="E12" i="1"/>
  <c r="G12" i="1" s="1"/>
  <c r="E13" i="1"/>
  <c r="G13" i="1" s="1"/>
  <c r="E9" i="1"/>
  <c r="G9" i="1" s="1"/>
  <c r="G18" i="1" l="1"/>
  <c r="G14" i="1"/>
  <c r="G8" i="1"/>
  <c r="G7" i="1" l="1"/>
  <c r="G32" i="1" s="1"/>
  <c r="G33" i="1" s="1"/>
</calcChain>
</file>

<file path=xl/sharedStrings.xml><?xml version="1.0" encoding="utf-8"?>
<sst xmlns="http://schemas.openxmlformats.org/spreadsheetml/2006/main" count="145" uniqueCount="82">
  <si>
    <t>№ ПО РЕД</t>
  </si>
  <si>
    <t>ВИД РАЗХОД</t>
  </si>
  <si>
    <t>СУМА</t>
  </si>
  <si>
    <t>ПЕРСОНАЛ</t>
  </si>
  <si>
    <t>ОСИГУРОВКИ</t>
  </si>
  <si>
    <t>РАБОТНИ ЗАПЛАТИ СЛУЖИТЕЛИ</t>
  </si>
  <si>
    <t>ВЪЗНАГРАЖДЕНИЯ ВЪНШНИ ЕКСПЕРТИ</t>
  </si>
  <si>
    <t>% ПРОСЛУЖЕНО ВРЕМЕ</t>
  </si>
  <si>
    <t>-Главен секретар</t>
  </si>
  <si>
    <t>-В и К екперт</t>
  </si>
  <si>
    <t>-специалист-1/2 СРЗ за страната в сектор държавно управление</t>
  </si>
  <si>
    <t>-експерт-1 СРЗ за страната в сектор държавно управление</t>
  </si>
  <si>
    <t>ИЗДРЪЖКА</t>
  </si>
  <si>
    <t>РЕМОНТНИ ДЕЙНОСТИ</t>
  </si>
  <si>
    <t>ОБУЧЕНИЕ СЛУЖИТЕЛИ</t>
  </si>
  <si>
    <t>КОМАНДИРОВКИ</t>
  </si>
  <si>
    <t>КАНЦЕЛАРСКИ МАТЕРИАЛИ</t>
  </si>
  <si>
    <t>ТЕЛЕФОНИ</t>
  </si>
  <si>
    <t>ИНТЕРНЕТ</t>
  </si>
  <si>
    <t>КОНСУМАТИВИ/ЕЛ.ЕНЕРГИЯ, ВОДА, ТОПЛОЕНЕРГИЯ, АСАНСЬОР/ - ЗАЕТА ПЛОЩ 37 КВ.М.</t>
  </si>
  <si>
    <t>НА АСОЦИАЦИЯ ПО В И К НА ОБОСОБЕНАТА ТЕРИТОРИЯ - ВЕЛИКО ТЪРНОВО,</t>
  </si>
  <si>
    <t>ОБСЛУЖВАНА ОТ "В И К ЙОВКОВЦИ" ООД</t>
  </si>
  <si>
    <t>ЗА 2015 ГОДИНА</t>
  </si>
  <si>
    <t>ПРОЕКТ НА БЮДЖЕТ</t>
  </si>
  <si>
    <t xml:space="preserve">ВНОСКА НА ДЪРЖАВАТА - 35% ОТ БЮДЖЕТА </t>
  </si>
  <si>
    <t>ОБЩО НЕОБХОДИМИ СРЕДСТВА ЗА 2015 ГОДИНА</t>
  </si>
  <si>
    <t>ГОДИШЕН РАЗМЕР</t>
  </si>
  <si>
    <t>ДРУГИ ВЪНШНИ УСЛУГИ</t>
  </si>
  <si>
    <t>-Финансист</t>
  </si>
  <si>
    <t>ГРАЖДАНСКИ ДОГОВОРИ</t>
  </si>
  <si>
    <t>-служител деловодство-1/2 МРЗ за страната</t>
  </si>
  <si>
    <t>-служител информационно обслужване-1/2 МРЗ за страната</t>
  </si>
  <si>
    <t>Изготвил:</t>
  </si>
  <si>
    <t>Елена Иванова-главен счетоводител</t>
  </si>
  <si>
    <t>Петя Райкова</t>
  </si>
  <si>
    <t>Светла Александрова</t>
  </si>
  <si>
    <t>Директор дирекция АПОФУС:</t>
  </si>
  <si>
    <t>Директор дирекция АКРРДС:</t>
  </si>
  <si>
    <t>ПРИХОДИ-ВСИЧКО</t>
  </si>
  <si>
    <t>I.</t>
  </si>
  <si>
    <t>II.</t>
  </si>
  <si>
    <t>РАЗХОДИ-ВСИЧКО</t>
  </si>
  <si>
    <t>Текущи разходи</t>
  </si>
  <si>
    <t>1.1.</t>
  </si>
  <si>
    <t>1.</t>
  </si>
  <si>
    <t>Персонал, други възнаграждения и плащания на персонал, задължителни осигурителни вноски от работодател</t>
  </si>
  <si>
    <t>- заплати и възнаграждения за персонала, нает по трудови правоотношения</t>
  </si>
  <si>
    <t>- други възнаграждения и плащания за персонала (гр.договори и др.)</t>
  </si>
  <si>
    <t>- задължителни осигурителни вноски от работодател</t>
  </si>
  <si>
    <t>Издръжка, в т.ч.:</t>
  </si>
  <si>
    <t>1.2.</t>
  </si>
  <si>
    <t>III.</t>
  </si>
  <si>
    <t>IV.</t>
  </si>
  <si>
    <t>2.</t>
  </si>
  <si>
    <t>3.</t>
  </si>
  <si>
    <t>4.</t>
  </si>
  <si>
    <t>Съгласувано с:</t>
  </si>
  <si>
    <t>-материали</t>
  </si>
  <si>
    <t>-консумативи (вода, горива, и ел.енергия, топлоенергия и др.)</t>
  </si>
  <si>
    <t>-разходи за външни услуги</t>
  </si>
  <si>
    <t>-разходи за застраховки на ДМА (офисно обзавеждане и оборудване)</t>
  </si>
  <si>
    <t>-други разходи неклакифицирани другаде</t>
  </si>
  <si>
    <t>Финансиране на текущата дейност от държавата-средсгтва осигурени от бюджета на МРР, съгл.чл.198, ал.13 от ЗВ</t>
  </si>
  <si>
    <t>Финансиране на текущата дейност от Общините-осигурени от бюджетите на съответните Общини съобразно процентното съотношение на гласовете им, съгл.чл.198, ал.13 от ЗВ</t>
  </si>
  <si>
    <t>Дарения от физически или юридически лица, както и от международни финансови институции, фондове и програми</t>
  </si>
  <si>
    <t>ФИНАНСИРАНЕ</t>
  </si>
  <si>
    <t>Депозити и средства по сметки - нето (+/-)</t>
  </si>
  <si>
    <t>Наличност в началото на периода  (+)</t>
  </si>
  <si>
    <t>Наличност в края на периода  (-)</t>
  </si>
  <si>
    <t>ОБЩО СРЕДСТВА ЗА 2015 ГОДИНА НЕОБХОДИМИ КАТО БЮДЖЕТНО САЛДО (+/-)   (I.-II.)</t>
  </si>
  <si>
    <t>Други приходи, вкл. и предвидени в нормативни актове</t>
  </si>
  <si>
    <t>ГОДИШЕН РАЗМЕР В ЛЕВА</t>
  </si>
  <si>
    <t>1. Ерджан Алкова - главен секретар ОА</t>
  </si>
  <si>
    <t>2. Светла Александрова - директор дирекция АКРРДС</t>
  </si>
  <si>
    <t>3.Петя Райкова - директор дирекциа АПОФУС</t>
  </si>
  <si>
    <t>Елена Иванова - главен счетоводител дирекция АПОФУС</t>
  </si>
  <si>
    <t xml:space="preserve">                                                                                                      ПРЕДСЕДАТЕЛ НА А ВиК</t>
  </si>
  <si>
    <t xml:space="preserve">                                                                                                                       ПРОФ. Д-Р ГЕОРГИ КАМАРАШЕВ</t>
  </si>
  <si>
    <t xml:space="preserve">                                                                            УТВЪРДИЛ:</t>
  </si>
  <si>
    <t>- заплати и възнаграждения за персонала, нает по трудови правоотношения или по договор за услуга</t>
  </si>
  <si>
    <t>-счетоводен софтуер</t>
  </si>
  <si>
    <t>ЗА 2014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</si>
</sst>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9" fontId="1" fillId="0" borderId="1" xfId="0" applyNumberFormat="1" applyFont="1" applyBorder="1"/>
    <xf numFmtId="10" fontId="1" fillId="0" borderId="1" xfId="0" applyNumberFormat="1" applyFont="1" applyBorder="1"/>
    <xf numFmtId="2" fontId="4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/>
    <xf numFmtId="0" fontId="2" fillId="0" borderId="0" xfId="0" applyFont="1"/>
    <xf numFmtId="2" fontId="5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9" fontId="1" fillId="0" borderId="0" xfId="0" applyNumberFormat="1" applyFont="1" applyBorder="1"/>
    <xf numFmtId="2" fontId="5" fillId="0" borderId="0" xfId="0" applyNumberFormat="1" applyFont="1" applyBorder="1"/>
    <xf numFmtId="9" fontId="2" fillId="0" borderId="0" xfId="0" applyNumberFormat="1" applyFont="1" applyBorder="1"/>
    <xf numFmtId="2" fontId="2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2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7" workbookViewId="0">
      <selection activeCell="F9" sqref="F9"/>
    </sheetView>
  </sheetViews>
  <sheetFormatPr defaultRowHeight="15" x14ac:dyDescent="0.25"/>
  <cols>
    <col min="1" max="1" width="6.140625" style="1" customWidth="1"/>
    <col min="2" max="2" width="58.42578125" style="1" customWidth="1"/>
    <col min="3" max="3" width="11.28515625" style="1" customWidth="1"/>
    <col min="4" max="4" width="11" style="1" customWidth="1"/>
    <col min="5" max="5" width="9.7109375" style="1" customWidth="1"/>
    <col min="6" max="6" width="17.140625" style="1" customWidth="1"/>
    <col min="7" max="7" width="13.5703125" style="1" customWidth="1"/>
    <col min="8" max="16384" width="9.140625" style="1"/>
  </cols>
  <sheetData>
    <row r="1" spans="1:7" x14ac:dyDescent="0.25">
      <c r="A1" s="32" t="s">
        <v>23</v>
      </c>
      <c r="B1" s="32"/>
      <c r="C1" s="32"/>
      <c r="D1" s="32"/>
      <c r="E1" s="32"/>
      <c r="F1" s="32"/>
      <c r="G1" s="32"/>
    </row>
    <row r="2" spans="1:7" x14ac:dyDescent="0.25">
      <c r="A2" s="32" t="s">
        <v>22</v>
      </c>
      <c r="B2" s="32"/>
      <c r="C2" s="32"/>
      <c r="D2" s="32"/>
      <c r="E2" s="32"/>
      <c r="F2" s="32"/>
      <c r="G2" s="32"/>
    </row>
    <row r="3" spans="1:7" x14ac:dyDescent="0.25">
      <c r="A3" s="32" t="s">
        <v>20</v>
      </c>
      <c r="B3" s="32"/>
      <c r="C3" s="32"/>
      <c r="D3" s="32"/>
      <c r="E3" s="32"/>
      <c r="F3" s="32"/>
      <c r="G3" s="32"/>
    </row>
    <row r="4" spans="1:7" x14ac:dyDescent="0.25">
      <c r="A4" s="32" t="s">
        <v>21</v>
      </c>
      <c r="B4" s="32"/>
      <c r="C4" s="32"/>
      <c r="D4" s="32"/>
      <c r="E4" s="32"/>
      <c r="F4" s="32"/>
      <c r="G4" s="32"/>
    </row>
    <row r="6" spans="1:7" ht="57" x14ac:dyDescent="0.25">
      <c r="A6" s="3" t="s">
        <v>0</v>
      </c>
      <c r="B6" s="3" t="s">
        <v>1</v>
      </c>
      <c r="C6" s="3" t="s">
        <v>2</v>
      </c>
      <c r="D6" s="3" t="s">
        <v>7</v>
      </c>
      <c r="E6" s="3" t="s">
        <v>2</v>
      </c>
      <c r="F6" s="3" t="s">
        <v>4</v>
      </c>
      <c r="G6" s="3" t="s">
        <v>26</v>
      </c>
    </row>
    <row r="7" spans="1:7" x14ac:dyDescent="0.25">
      <c r="A7" s="5">
        <v>1</v>
      </c>
      <c r="B7" s="5" t="s">
        <v>3</v>
      </c>
      <c r="C7" s="2"/>
      <c r="D7" s="2"/>
      <c r="E7" s="2"/>
      <c r="F7" s="2"/>
      <c r="G7" s="8">
        <f>G8+G14+G18</f>
        <v>91479.96</v>
      </c>
    </row>
    <row r="8" spans="1:7" x14ac:dyDescent="0.25">
      <c r="A8" s="2">
        <v>1.1000000000000001</v>
      </c>
      <c r="B8" s="12" t="s">
        <v>5</v>
      </c>
      <c r="C8" s="2"/>
      <c r="D8" s="2"/>
      <c r="E8" s="2"/>
      <c r="F8" s="2"/>
      <c r="G8" s="11">
        <f>SUM(G9:G13)</f>
        <v>60455.159999999996</v>
      </c>
    </row>
    <row r="9" spans="1:7" x14ac:dyDescent="0.25">
      <c r="A9" s="2"/>
      <c r="B9" s="4" t="s">
        <v>8</v>
      </c>
      <c r="C9" s="7">
        <v>1100</v>
      </c>
      <c r="D9" s="10">
        <v>0.1</v>
      </c>
      <c r="E9" s="7">
        <f>C9*D9</f>
        <v>110</v>
      </c>
      <c r="F9" s="7">
        <f>111.32+7.26+58.08+33.88+8.47</f>
        <v>219.01</v>
      </c>
      <c r="G9" s="7">
        <f>(C9+E9+F9)*12</f>
        <v>17148.12</v>
      </c>
    </row>
    <row r="10" spans="1:7" x14ac:dyDescent="0.25">
      <c r="A10" s="2"/>
      <c r="B10" s="4" t="s">
        <v>28</v>
      </c>
      <c r="C10" s="7">
        <v>900</v>
      </c>
      <c r="D10" s="10">
        <v>0.1</v>
      </c>
      <c r="E10" s="7">
        <f t="shared" ref="E10:E16" si="0">C10*D10</f>
        <v>90</v>
      </c>
      <c r="F10" s="7">
        <f>91.08+5.94+47.52+27.72+6.93</f>
        <v>179.19</v>
      </c>
      <c r="G10" s="7">
        <f t="shared" ref="G10:G16" si="1">(C10+E10+F10)*12</f>
        <v>14030.28</v>
      </c>
    </row>
    <row r="11" spans="1:7" x14ac:dyDescent="0.25">
      <c r="A11" s="2"/>
      <c r="B11" s="4" t="s">
        <v>9</v>
      </c>
      <c r="C11" s="7">
        <v>900</v>
      </c>
      <c r="D11" s="10">
        <v>0.1</v>
      </c>
      <c r="E11" s="7">
        <f t="shared" si="0"/>
        <v>90</v>
      </c>
      <c r="F11" s="7">
        <v>179.19</v>
      </c>
      <c r="G11" s="7">
        <f t="shared" si="1"/>
        <v>14030.28</v>
      </c>
    </row>
    <row r="12" spans="1:7" x14ac:dyDescent="0.25">
      <c r="A12" s="2"/>
      <c r="B12" s="4" t="s">
        <v>10</v>
      </c>
      <c r="C12" s="7">
        <v>489</v>
      </c>
      <c r="D12" s="10">
        <v>0.1</v>
      </c>
      <c r="E12" s="7">
        <f t="shared" si="0"/>
        <v>48.900000000000006</v>
      </c>
      <c r="F12" s="7">
        <f>49.49+3.23+25.82+15.06+3.77</f>
        <v>97.36999999999999</v>
      </c>
      <c r="G12" s="7">
        <f t="shared" si="1"/>
        <v>7623.24</v>
      </c>
    </row>
    <row r="13" spans="1:7" x14ac:dyDescent="0.25">
      <c r="A13" s="2"/>
      <c r="B13" s="4" t="s">
        <v>10</v>
      </c>
      <c r="C13" s="7">
        <v>489</v>
      </c>
      <c r="D13" s="10">
        <v>0.1</v>
      </c>
      <c r="E13" s="7">
        <f t="shared" si="0"/>
        <v>48.900000000000006</v>
      </c>
      <c r="F13" s="7">
        <v>97.37</v>
      </c>
      <c r="G13" s="7">
        <f t="shared" si="1"/>
        <v>7623.24</v>
      </c>
    </row>
    <row r="14" spans="1:7" x14ac:dyDescent="0.25">
      <c r="A14" s="2">
        <v>1.2</v>
      </c>
      <c r="B14" s="13" t="s">
        <v>6</v>
      </c>
      <c r="C14" s="7"/>
      <c r="D14" s="10"/>
      <c r="E14" s="7"/>
      <c r="F14" s="7"/>
      <c r="G14" s="11">
        <f>SUM(G15:G16)</f>
        <v>26430.720000000001</v>
      </c>
    </row>
    <row r="15" spans="1:7" x14ac:dyDescent="0.25">
      <c r="A15" s="2"/>
      <c r="B15" s="4" t="s">
        <v>11</v>
      </c>
      <c r="C15" s="7">
        <v>978</v>
      </c>
      <c r="D15" s="10"/>
      <c r="E15" s="7">
        <f t="shared" si="0"/>
        <v>0</v>
      </c>
      <c r="F15" s="7">
        <v>123.23</v>
      </c>
      <c r="G15" s="7">
        <f t="shared" si="1"/>
        <v>13214.76</v>
      </c>
    </row>
    <row r="16" spans="1:7" x14ac:dyDescent="0.25">
      <c r="A16" s="2"/>
      <c r="B16" s="4" t="s">
        <v>11</v>
      </c>
      <c r="C16" s="7">
        <v>978</v>
      </c>
      <c r="D16" s="10"/>
      <c r="E16" s="7">
        <f t="shared" si="0"/>
        <v>0</v>
      </c>
      <c r="F16" s="7">
        <v>123.33</v>
      </c>
      <c r="G16" s="7">
        <f t="shared" si="1"/>
        <v>13215.96</v>
      </c>
    </row>
    <row r="17" spans="1:7" x14ac:dyDescent="0.25">
      <c r="A17" s="2"/>
      <c r="B17" s="4"/>
      <c r="C17" s="7"/>
      <c r="D17" s="10"/>
      <c r="E17" s="7"/>
      <c r="F17" s="7"/>
      <c r="G17" s="7"/>
    </row>
    <row r="18" spans="1:7" x14ac:dyDescent="0.25">
      <c r="A18" s="2">
        <v>1.3</v>
      </c>
      <c r="B18" s="13" t="s">
        <v>29</v>
      </c>
      <c r="C18" s="7"/>
      <c r="D18" s="10"/>
      <c r="E18" s="7"/>
      <c r="F18" s="7"/>
      <c r="G18" s="11">
        <f>SUM(G19:G20)</f>
        <v>4594.08</v>
      </c>
    </row>
    <row r="19" spans="1:7" x14ac:dyDescent="0.25">
      <c r="A19" s="2"/>
      <c r="B19" s="4" t="s">
        <v>31</v>
      </c>
      <c r="C19" s="7">
        <v>170</v>
      </c>
      <c r="D19" s="10"/>
      <c r="E19" s="7"/>
      <c r="F19" s="7">
        <v>21.42</v>
      </c>
      <c r="G19" s="7">
        <f t="shared" ref="G19:G20" si="2">(C19+E19+F19)*12</f>
        <v>2297.04</v>
      </c>
    </row>
    <row r="20" spans="1:7" x14ac:dyDescent="0.25">
      <c r="A20" s="2"/>
      <c r="B20" s="4" t="s">
        <v>30</v>
      </c>
      <c r="C20" s="7">
        <v>170</v>
      </c>
      <c r="D20" s="10"/>
      <c r="E20" s="7"/>
      <c r="F20" s="7">
        <v>21.42</v>
      </c>
      <c r="G20" s="7">
        <f t="shared" si="2"/>
        <v>2297.04</v>
      </c>
    </row>
    <row r="21" spans="1:7" x14ac:dyDescent="0.25">
      <c r="A21" s="2"/>
      <c r="B21" s="2"/>
      <c r="C21" s="7"/>
      <c r="D21" s="7"/>
      <c r="E21" s="7"/>
      <c r="F21" s="7"/>
      <c r="G21" s="7"/>
    </row>
    <row r="22" spans="1:7" x14ac:dyDescent="0.25">
      <c r="A22" s="5">
        <v>2</v>
      </c>
      <c r="B22" s="5" t="s">
        <v>12</v>
      </c>
      <c r="C22" s="7"/>
      <c r="D22" s="7"/>
      <c r="E22" s="7"/>
      <c r="F22" s="7"/>
      <c r="G22" s="8">
        <f>SUM(G23:G30)</f>
        <v>11060</v>
      </c>
    </row>
    <row r="23" spans="1:7" ht="30" x14ac:dyDescent="0.25">
      <c r="A23" s="2">
        <v>2.1</v>
      </c>
      <c r="B23" s="6" t="s">
        <v>19</v>
      </c>
      <c r="C23" s="2"/>
      <c r="D23" s="2"/>
      <c r="E23" s="2"/>
      <c r="F23" s="2"/>
      <c r="G23" s="2">
        <v>1500</v>
      </c>
    </row>
    <row r="24" spans="1:7" x14ac:dyDescent="0.25">
      <c r="A24" s="2">
        <v>2.2000000000000002</v>
      </c>
      <c r="B24" s="2" t="s">
        <v>13</v>
      </c>
      <c r="C24" s="2"/>
      <c r="D24" s="2"/>
      <c r="E24" s="2"/>
      <c r="F24" s="2"/>
      <c r="G24" s="2">
        <v>1000</v>
      </c>
    </row>
    <row r="25" spans="1:7" x14ac:dyDescent="0.25">
      <c r="A25" s="2">
        <v>2.2999999999999998</v>
      </c>
      <c r="B25" s="2" t="s">
        <v>14</v>
      </c>
      <c r="C25" s="2"/>
      <c r="D25" s="2"/>
      <c r="E25" s="2"/>
      <c r="F25" s="2"/>
      <c r="G25" s="2">
        <v>2300</v>
      </c>
    </row>
    <row r="26" spans="1:7" x14ac:dyDescent="0.25">
      <c r="A26" s="2">
        <v>2.4</v>
      </c>
      <c r="B26" s="2" t="s">
        <v>15</v>
      </c>
      <c r="C26" s="2"/>
      <c r="D26" s="2"/>
      <c r="E26" s="2"/>
      <c r="F26" s="2"/>
      <c r="G26" s="2">
        <v>2500</v>
      </c>
    </row>
    <row r="27" spans="1:7" x14ac:dyDescent="0.25">
      <c r="A27" s="2">
        <v>2.5</v>
      </c>
      <c r="B27" s="2" t="s">
        <v>16</v>
      </c>
      <c r="C27" s="2"/>
      <c r="D27" s="2"/>
      <c r="E27" s="2"/>
      <c r="F27" s="2"/>
      <c r="G27" s="2">
        <v>1000</v>
      </c>
    </row>
    <row r="28" spans="1:7" x14ac:dyDescent="0.25">
      <c r="A28" s="2">
        <v>2.6</v>
      </c>
      <c r="B28" s="2" t="s">
        <v>17</v>
      </c>
      <c r="C28" s="2"/>
      <c r="D28" s="2"/>
      <c r="E28" s="2"/>
      <c r="F28" s="2"/>
      <c r="G28" s="2">
        <v>1200</v>
      </c>
    </row>
    <row r="29" spans="1:7" x14ac:dyDescent="0.25">
      <c r="A29" s="2">
        <v>2.7</v>
      </c>
      <c r="B29" s="2" t="s">
        <v>18</v>
      </c>
      <c r="C29" s="2"/>
      <c r="D29" s="2"/>
      <c r="E29" s="2"/>
      <c r="F29" s="2"/>
      <c r="G29" s="2">
        <v>360</v>
      </c>
    </row>
    <row r="30" spans="1:7" x14ac:dyDescent="0.25">
      <c r="A30" s="2">
        <v>2.8</v>
      </c>
      <c r="B30" s="2" t="s">
        <v>27</v>
      </c>
      <c r="C30" s="2"/>
      <c r="D30" s="2"/>
      <c r="E30" s="2"/>
      <c r="F30" s="2"/>
      <c r="G30" s="2">
        <v>1200</v>
      </c>
    </row>
    <row r="31" spans="1:7" x14ac:dyDescent="0.25">
      <c r="A31" s="2"/>
      <c r="B31" s="2"/>
      <c r="C31" s="2"/>
      <c r="D31" s="2"/>
      <c r="E31" s="2"/>
      <c r="F31" s="2"/>
      <c r="G31" s="2"/>
    </row>
    <row r="32" spans="1:7" x14ac:dyDescent="0.25">
      <c r="A32" s="5">
        <v>3</v>
      </c>
      <c r="B32" s="5" t="s">
        <v>25</v>
      </c>
      <c r="C32" s="2"/>
      <c r="D32" s="2"/>
      <c r="E32" s="2"/>
      <c r="F32" s="2"/>
      <c r="G32" s="8">
        <f>G7+G22</f>
        <v>102539.96</v>
      </c>
    </row>
    <row r="33" spans="1:7" ht="19.5" x14ac:dyDescent="0.35">
      <c r="A33" s="2">
        <v>3.1</v>
      </c>
      <c r="B33" s="9" t="s">
        <v>24</v>
      </c>
      <c r="C33" s="2"/>
      <c r="D33" s="2"/>
      <c r="E33" s="2"/>
      <c r="F33" s="2"/>
      <c r="G33" s="15">
        <f>G32*35%</f>
        <v>35888.985999999997</v>
      </c>
    </row>
    <row r="35" spans="1:7" x14ac:dyDescent="0.25">
      <c r="B35" s="14" t="s">
        <v>32</v>
      </c>
      <c r="C35" s="14" t="s">
        <v>36</v>
      </c>
    </row>
    <row r="36" spans="1:7" x14ac:dyDescent="0.25">
      <c r="B36" s="1" t="s">
        <v>33</v>
      </c>
      <c r="C36" s="1" t="s">
        <v>34</v>
      </c>
    </row>
    <row r="38" spans="1:7" x14ac:dyDescent="0.25">
      <c r="C38" s="14" t="s">
        <v>37</v>
      </c>
    </row>
    <row r="39" spans="1:7" x14ac:dyDescent="0.25">
      <c r="C39" s="1" t="s">
        <v>35</v>
      </c>
    </row>
  </sheetData>
  <mergeCells count="4">
    <mergeCell ref="A1:G1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C18" sqref="C18"/>
    </sheetView>
  </sheetViews>
  <sheetFormatPr defaultRowHeight="15" x14ac:dyDescent="0.25"/>
  <cols>
    <col min="1" max="1" width="6.140625" style="1" customWidth="1"/>
    <col min="2" max="2" width="106.42578125" style="1" customWidth="1"/>
    <col min="3" max="3" width="21.85546875" style="1" customWidth="1"/>
    <col min="4" max="16384" width="9.140625" style="1"/>
  </cols>
  <sheetData>
    <row r="1" spans="1:5" x14ac:dyDescent="0.25">
      <c r="A1" s="32" t="s">
        <v>78</v>
      </c>
      <c r="B1" s="32"/>
      <c r="C1" s="32"/>
      <c r="D1" s="32"/>
      <c r="E1" s="32"/>
    </row>
    <row r="2" spans="1:5" x14ac:dyDescent="0.25">
      <c r="A2" s="32" t="s">
        <v>76</v>
      </c>
      <c r="B2" s="32"/>
      <c r="C2" s="32"/>
      <c r="D2" s="32"/>
      <c r="E2" s="32"/>
    </row>
    <row r="3" spans="1:5" x14ac:dyDescent="0.25">
      <c r="A3" s="32" t="s">
        <v>77</v>
      </c>
      <c r="B3" s="32"/>
      <c r="C3" s="32"/>
      <c r="D3" s="32"/>
      <c r="E3" s="32"/>
    </row>
    <row r="4" spans="1:5" x14ac:dyDescent="0.25">
      <c r="A4" s="32" t="s">
        <v>23</v>
      </c>
      <c r="B4" s="32"/>
      <c r="C4" s="32"/>
    </row>
    <row r="5" spans="1:5" x14ac:dyDescent="0.25">
      <c r="A5" s="32" t="s">
        <v>22</v>
      </c>
      <c r="B5" s="32"/>
      <c r="C5" s="32"/>
    </row>
    <row r="6" spans="1:5" x14ac:dyDescent="0.25">
      <c r="A6" s="32" t="s">
        <v>20</v>
      </c>
      <c r="B6" s="32"/>
      <c r="C6" s="32"/>
    </row>
    <row r="7" spans="1:5" x14ac:dyDescent="0.25">
      <c r="A7" s="32" t="s">
        <v>21</v>
      </c>
      <c r="B7" s="32"/>
      <c r="C7" s="32"/>
    </row>
    <row r="9" spans="1:5" ht="42.75" x14ac:dyDescent="0.25">
      <c r="A9" s="3" t="s">
        <v>0</v>
      </c>
      <c r="B9" s="3" t="s">
        <v>1</v>
      </c>
      <c r="C9" s="3" t="s">
        <v>71</v>
      </c>
    </row>
    <row r="10" spans="1:5" x14ac:dyDescent="0.25">
      <c r="A10" s="3" t="s">
        <v>39</v>
      </c>
      <c r="B10" s="16" t="s">
        <v>38</v>
      </c>
      <c r="C10" s="27">
        <f>SUM(C11:C14)</f>
        <v>28580</v>
      </c>
    </row>
    <row r="11" spans="1:5" ht="16.5" customHeight="1" x14ac:dyDescent="0.25">
      <c r="A11" s="20" t="s">
        <v>44</v>
      </c>
      <c r="B11" s="18" t="s">
        <v>62</v>
      </c>
      <c r="C11" s="28">
        <v>10000</v>
      </c>
    </row>
    <row r="12" spans="1:5" ht="30" x14ac:dyDescent="0.25">
      <c r="A12" s="20" t="s">
        <v>53</v>
      </c>
      <c r="B12" s="18" t="s">
        <v>63</v>
      </c>
      <c r="C12" s="28">
        <v>18580</v>
      </c>
    </row>
    <row r="13" spans="1:5" ht="30" x14ac:dyDescent="0.25">
      <c r="A13" s="20" t="s">
        <v>54</v>
      </c>
      <c r="B13" s="18" t="s">
        <v>64</v>
      </c>
      <c r="C13" s="28"/>
    </row>
    <row r="14" spans="1:5" x14ac:dyDescent="0.25">
      <c r="A14" s="20" t="s">
        <v>55</v>
      </c>
      <c r="B14" s="18" t="s">
        <v>70</v>
      </c>
      <c r="C14" s="28"/>
    </row>
    <row r="15" spans="1:5" x14ac:dyDescent="0.25">
      <c r="A15" s="17" t="s">
        <v>40</v>
      </c>
      <c r="B15" s="5" t="s">
        <v>41</v>
      </c>
      <c r="C15" s="30">
        <f>C16+C21</f>
        <v>28580</v>
      </c>
    </row>
    <row r="16" spans="1:5" x14ac:dyDescent="0.25">
      <c r="A16" s="21" t="s">
        <v>44</v>
      </c>
      <c r="B16" s="2" t="s">
        <v>42</v>
      </c>
      <c r="C16" s="8">
        <f>C17</f>
        <v>23560</v>
      </c>
    </row>
    <row r="17" spans="1:3" x14ac:dyDescent="0.25">
      <c r="A17" s="22" t="s">
        <v>43</v>
      </c>
      <c r="B17" s="4" t="s">
        <v>45</v>
      </c>
      <c r="C17" s="7">
        <f>SUM(C18:C20)</f>
        <v>23560</v>
      </c>
    </row>
    <row r="18" spans="1:3" x14ac:dyDescent="0.25">
      <c r="A18" s="22"/>
      <c r="B18" s="13" t="s">
        <v>46</v>
      </c>
      <c r="C18" s="7">
        <f>((500+400+450)*10%+(500+400+450))*12</f>
        <v>17820</v>
      </c>
    </row>
    <row r="19" spans="1:3" x14ac:dyDescent="0.25">
      <c r="A19" s="22"/>
      <c r="B19" s="13" t="s">
        <v>47</v>
      </c>
      <c r="C19" s="7">
        <f>(85+85)*12</f>
        <v>2040</v>
      </c>
    </row>
    <row r="20" spans="1:3" x14ac:dyDescent="0.25">
      <c r="A20" s="22"/>
      <c r="B20" s="13" t="s">
        <v>48</v>
      </c>
      <c r="C20" s="7">
        <f>3575+125</f>
        <v>3700</v>
      </c>
    </row>
    <row r="21" spans="1:3" x14ac:dyDescent="0.25">
      <c r="A21" s="5" t="s">
        <v>50</v>
      </c>
      <c r="B21" s="2" t="s">
        <v>49</v>
      </c>
      <c r="C21" s="8">
        <f>SUM(C22:C26)</f>
        <v>5020</v>
      </c>
    </row>
    <row r="22" spans="1:3" x14ac:dyDescent="0.25">
      <c r="A22" s="2"/>
      <c r="B22" s="19" t="s">
        <v>57</v>
      </c>
      <c r="C22" s="7">
        <v>1000</v>
      </c>
    </row>
    <row r="23" spans="1:3" x14ac:dyDescent="0.25">
      <c r="A23" s="2"/>
      <c r="B23" s="13" t="s">
        <v>58</v>
      </c>
      <c r="C23" s="7">
        <v>1500</v>
      </c>
    </row>
    <row r="24" spans="1:3" x14ac:dyDescent="0.25">
      <c r="A24" s="2"/>
      <c r="B24" s="13" t="s">
        <v>59</v>
      </c>
      <c r="C24" s="7">
        <v>300</v>
      </c>
    </row>
    <row r="25" spans="1:3" x14ac:dyDescent="0.25">
      <c r="A25" s="2"/>
      <c r="B25" s="13" t="s">
        <v>60</v>
      </c>
      <c r="C25" s="7">
        <v>1000</v>
      </c>
    </row>
    <row r="26" spans="1:3" x14ac:dyDescent="0.25">
      <c r="A26" s="2"/>
      <c r="B26" s="13" t="s">
        <v>61</v>
      </c>
      <c r="C26" s="7">
        <f>500+600+120</f>
        <v>1220</v>
      </c>
    </row>
    <row r="27" spans="1:3" x14ac:dyDescent="0.25">
      <c r="A27" s="5" t="s">
        <v>51</v>
      </c>
      <c r="B27" s="5" t="s">
        <v>69</v>
      </c>
      <c r="C27" s="8">
        <f>C10-C15</f>
        <v>0</v>
      </c>
    </row>
    <row r="28" spans="1:3" x14ac:dyDescent="0.25">
      <c r="A28" s="5" t="s">
        <v>52</v>
      </c>
      <c r="B28" s="29" t="s">
        <v>65</v>
      </c>
      <c r="C28" s="8"/>
    </row>
    <row r="29" spans="1:3" ht="15.75" customHeight="1" x14ac:dyDescent="0.35">
      <c r="A29" s="21" t="s">
        <v>44</v>
      </c>
      <c r="B29" s="9" t="s">
        <v>66</v>
      </c>
      <c r="C29" s="15"/>
    </row>
    <row r="30" spans="1:3" ht="15" customHeight="1" x14ac:dyDescent="0.35">
      <c r="A30" s="21" t="s">
        <v>43</v>
      </c>
      <c r="B30" s="9" t="s">
        <v>67</v>
      </c>
      <c r="C30" s="15"/>
    </row>
    <row r="31" spans="1:3" ht="15" customHeight="1" x14ac:dyDescent="0.35">
      <c r="A31" s="21" t="s">
        <v>50</v>
      </c>
      <c r="B31" s="9" t="s">
        <v>68</v>
      </c>
      <c r="C31" s="15"/>
    </row>
    <row r="32" spans="1:3" ht="15" customHeight="1" x14ac:dyDescent="0.35">
      <c r="A32" s="23"/>
      <c r="B32" s="24"/>
      <c r="C32" s="25"/>
    </row>
    <row r="33" spans="1:3" ht="15" customHeight="1" x14ac:dyDescent="0.35">
      <c r="A33" s="23"/>
      <c r="B33" s="26" t="s">
        <v>56</v>
      </c>
      <c r="C33" s="25"/>
    </row>
    <row r="34" spans="1:3" ht="15" customHeight="1" x14ac:dyDescent="0.35">
      <c r="A34" s="23"/>
      <c r="B34" s="31" t="s">
        <v>72</v>
      </c>
      <c r="C34" s="25"/>
    </row>
    <row r="35" spans="1:3" ht="15" customHeight="1" x14ac:dyDescent="0.35">
      <c r="A35" s="23"/>
      <c r="B35" s="31" t="s">
        <v>73</v>
      </c>
      <c r="C35" s="25"/>
    </row>
    <row r="36" spans="1:3" ht="15" customHeight="1" x14ac:dyDescent="0.35">
      <c r="A36" s="23"/>
      <c r="B36" s="31" t="s">
        <v>74</v>
      </c>
      <c r="C36" s="25"/>
    </row>
    <row r="37" spans="1:3" ht="15" customHeight="1" x14ac:dyDescent="0.35">
      <c r="A37" s="23"/>
      <c r="B37" s="31"/>
      <c r="C37" s="25"/>
    </row>
    <row r="38" spans="1:3" x14ac:dyDescent="0.25">
      <c r="B38" s="14" t="s">
        <v>32</v>
      </c>
    </row>
    <row r="39" spans="1:3" x14ac:dyDescent="0.25">
      <c r="B39" s="1" t="s">
        <v>75</v>
      </c>
    </row>
  </sheetData>
  <mergeCells count="7">
    <mergeCell ref="A4:C4"/>
    <mergeCell ref="A5:C5"/>
    <mergeCell ref="A6:C6"/>
    <mergeCell ref="A7:C7"/>
    <mergeCell ref="A1:E1"/>
    <mergeCell ref="A2:E2"/>
    <mergeCell ref="A3:E3"/>
  </mergeCells>
  <pageMargins left="0.70866141732283472" right="0.16" top="0.17" bottom="0.17" header="0.31496062992125984" footer="0.17"/>
  <pageSetup paperSize="9" scale="9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4" workbookViewId="0">
      <selection activeCell="C12" sqref="C12"/>
    </sheetView>
  </sheetViews>
  <sheetFormatPr defaultRowHeight="15" x14ac:dyDescent="0.25"/>
  <cols>
    <col min="1" max="1" width="6.140625" style="1" customWidth="1"/>
    <col min="2" max="2" width="106.42578125" style="1" customWidth="1"/>
    <col min="3" max="3" width="21.85546875" style="1" customWidth="1"/>
    <col min="4" max="16384" width="9.140625" style="1"/>
  </cols>
  <sheetData>
    <row r="1" spans="1:5" x14ac:dyDescent="0.25">
      <c r="A1" s="32" t="s">
        <v>78</v>
      </c>
      <c r="B1" s="32"/>
      <c r="C1" s="32"/>
      <c r="D1" s="32"/>
      <c r="E1" s="32"/>
    </row>
    <row r="2" spans="1:5" x14ac:dyDescent="0.25">
      <c r="A2" s="32" t="s">
        <v>76</v>
      </c>
      <c r="B2" s="32"/>
      <c r="C2" s="32"/>
      <c r="D2" s="32"/>
      <c r="E2" s="32"/>
    </row>
    <row r="3" spans="1:5" x14ac:dyDescent="0.25">
      <c r="A3" s="32" t="s">
        <v>77</v>
      </c>
      <c r="B3" s="32"/>
      <c r="C3" s="32"/>
      <c r="D3" s="32"/>
      <c r="E3" s="32"/>
    </row>
    <row r="4" spans="1:5" x14ac:dyDescent="0.25">
      <c r="A4" s="32" t="s">
        <v>23</v>
      </c>
      <c r="B4" s="32"/>
      <c r="C4" s="32"/>
    </row>
    <row r="5" spans="1:5" x14ac:dyDescent="0.25">
      <c r="A5" s="32" t="s">
        <v>81</v>
      </c>
      <c r="B5" s="32"/>
      <c r="C5" s="32"/>
    </row>
    <row r="6" spans="1:5" x14ac:dyDescent="0.25">
      <c r="A6" s="32" t="s">
        <v>20</v>
      </c>
      <c r="B6" s="32"/>
      <c r="C6" s="32"/>
    </row>
    <row r="7" spans="1:5" x14ac:dyDescent="0.25">
      <c r="A7" s="32" t="s">
        <v>21</v>
      </c>
      <c r="B7" s="32"/>
      <c r="C7" s="32"/>
    </row>
    <row r="9" spans="1:5" ht="42.75" x14ac:dyDescent="0.25">
      <c r="A9" s="3" t="s">
        <v>0</v>
      </c>
      <c r="B9" s="3" t="s">
        <v>1</v>
      </c>
      <c r="C9" s="3" t="s">
        <v>71</v>
      </c>
    </row>
    <row r="10" spans="1:5" x14ac:dyDescent="0.25">
      <c r="A10" s="3" t="s">
        <v>39</v>
      </c>
      <c r="B10" s="16" t="s">
        <v>38</v>
      </c>
      <c r="C10" s="27">
        <f>SUM(C11:C14)</f>
        <v>5716</v>
      </c>
    </row>
    <row r="11" spans="1:5" ht="16.5" customHeight="1" x14ac:dyDescent="0.25">
      <c r="A11" s="20" t="s">
        <v>44</v>
      </c>
      <c r="B11" s="18" t="s">
        <v>62</v>
      </c>
      <c r="C11" s="28">
        <v>2000</v>
      </c>
    </row>
    <row r="12" spans="1:5" ht="30" x14ac:dyDescent="0.25">
      <c r="A12" s="20" t="s">
        <v>53</v>
      </c>
      <c r="B12" s="18" t="s">
        <v>63</v>
      </c>
      <c r="C12" s="28">
        <v>3716</v>
      </c>
    </row>
    <row r="13" spans="1:5" ht="30" x14ac:dyDescent="0.25">
      <c r="A13" s="20" t="s">
        <v>54</v>
      </c>
      <c r="B13" s="18" t="s">
        <v>64</v>
      </c>
      <c r="C13" s="28"/>
    </row>
    <row r="14" spans="1:5" x14ac:dyDescent="0.25">
      <c r="A14" s="20" t="s">
        <v>55</v>
      </c>
      <c r="B14" s="18" t="s">
        <v>70</v>
      </c>
      <c r="C14" s="28"/>
    </row>
    <row r="15" spans="1:5" x14ac:dyDescent="0.25">
      <c r="A15" s="17" t="s">
        <v>40</v>
      </c>
      <c r="B15" s="5" t="s">
        <v>41</v>
      </c>
      <c r="C15" s="30">
        <f>C16+C21</f>
        <v>5716</v>
      </c>
    </row>
    <row r="16" spans="1:5" x14ac:dyDescent="0.25">
      <c r="A16" s="21" t="s">
        <v>44</v>
      </c>
      <c r="B16" s="2" t="s">
        <v>42</v>
      </c>
      <c r="C16" s="8">
        <f>C17</f>
        <v>2540</v>
      </c>
    </row>
    <row r="17" spans="1:3" x14ac:dyDescent="0.25">
      <c r="A17" s="22" t="s">
        <v>43</v>
      </c>
      <c r="B17" s="4" t="s">
        <v>45</v>
      </c>
      <c r="C17" s="7">
        <f>SUM(C18:C20)</f>
        <v>2540</v>
      </c>
    </row>
    <row r="18" spans="1:3" x14ac:dyDescent="0.25">
      <c r="A18" s="22"/>
      <c r="B18" s="13" t="s">
        <v>79</v>
      </c>
      <c r="C18" s="7">
        <v>1800</v>
      </c>
    </row>
    <row r="19" spans="1:3" x14ac:dyDescent="0.25">
      <c r="A19" s="22"/>
      <c r="B19" s="13" t="s">
        <v>47</v>
      </c>
      <c r="C19" s="7">
        <v>340</v>
      </c>
    </row>
    <row r="20" spans="1:3" x14ac:dyDescent="0.25">
      <c r="A20" s="22"/>
      <c r="B20" s="13" t="s">
        <v>48</v>
      </c>
      <c r="C20" s="7">
        <v>400</v>
      </c>
    </row>
    <row r="21" spans="1:3" x14ac:dyDescent="0.25">
      <c r="A21" s="5" t="s">
        <v>50</v>
      </c>
      <c r="B21" s="2" t="s">
        <v>49</v>
      </c>
      <c r="C21" s="8">
        <f>SUM(C22:C26)</f>
        <v>3176</v>
      </c>
    </row>
    <row r="22" spans="1:3" x14ac:dyDescent="0.25">
      <c r="A22" s="2"/>
      <c r="B22" s="19" t="s">
        <v>80</v>
      </c>
      <c r="C22" s="7">
        <v>2500</v>
      </c>
    </row>
    <row r="23" spans="1:3" x14ac:dyDescent="0.25">
      <c r="A23" s="2"/>
      <c r="B23" s="13" t="s">
        <v>58</v>
      </c>
      <c r="C23" s="7">
        <v>200</v>
      </c>
    </row>
    <row r="24" spans="1:3" x14ac:dyDescent="0.25">
      <c r="A24" s="2"/>
      <c r="B24" s="13" t="s">
        <v>59</v>
      </c>
      <c r="C24" s="7">
        <v>60</v>
      </c>
    </row>
    <row r="25" spans="1:3" x14ac:dyDescent="0.25">
      <c r="A25" s="2"/>
      <c r="B25" s="13" t="s">
        <v>60</v>
      </c>
      <c r="C25" s="7">
        <v>200</v>
      </c>
    </row>
    <row r="26" spans="1:3" x14ac:dyDescent="0.25">
      <c r="A26" s="2"/>
      <c r="B26" s="13" t="s">
        <v>61</v>
      </c>
      <c r="C26" s="7">
        <v>216</v>
      </c>
    </row>
    <row r="27" spans="1:3" x14ac:dyDescent="0.25">
      <c r="A27" s="5" t="s">
        <v>51</v>
      </c>
      <c r="B27" s="5" t="s">
        <v>69</v>
      </c>
      <c r="C27" s="8">
        <f>C10-C15</f>
        <v>0</v>
      </c>
    </row>
    <row r="28" spans="1:3" x14ac:dyDescent="0.25">
      <c r="A28" s="5" t="s">
        <v>52</v>
      </c>
      <c r="B28" s="29" t="s">
        <v>65</v>
      </c>
      <c r="C28" s="8"/>
    </row>
    <row r="29" spans="1:3" ht="19.5" x14ac:dyDescent="0.35">
      <c r="A29" s="21" t="s">
        <v>44</v>
      </c>
      <c r="B29" s="9" t="s">
        <v>66</v>
      </c>
      <c r="C29" s="15"/>
    </row>
    <row r="30" spans="1:3" ht="19.5" x14ac:dyDescent="0.35">
      <c r="A30" s="21" t="s">
        <v>43</v>
      </c>
      <c r="B30" s="9" t="s">
        <v>67</v>
      </c>
      <c r="C30" s="15"/>
    </row>
    <row r="31" spans="1:3" ht="19.5" x14ac:dyDescent="0.35">
      <c r="A31" s="21" t="s">
        <v>50</v>
      </c>
      <c r="B31" s="9" t="s">
        <v>68</v>
      </c>
      <c r="C31" s="15"/>
    </row>
    <row r="32" spans="1:3" ht="19.5" x14ac:dyDescent="0.35">
      <c r="A32" s="23"/>
      <c r="B32" s="24"/>
      <c r="C32" s="25"/>
    </row>
    <row r="33" spans="1:3" ht="19.5" x14ac:dyDescent="0.35">
      <c r="A33" s="23"/>
      <c r="B33" s="26" t="s">
        <v>56</v>
      </c>
      <c r="C33" s="25"/>
    </row>
    <row r="34" spans="1:3" ht="19.5" x14ac:dyDescent="0.35">
      <c r="A34" s="23"/>
      <c r="B34" s="31" t="s">
        <v>72</v>
      </c>
      <c r="C34" s="25"/>
    </row>
    <row r="35" spans="1:3" ht="19.5" x14ac:dyDescent="0.35">
      <c r="A35" s="23"/>
      <c r="B35" s="31" t="s">
        <v>73</v>
      </c>
      <c r="C35" s="25"/>
    </row>
    <row r="36" spans="1:3" ht="19.5" x14ac:dyDescent="0.35">
      <c r="A36" s="23"/>
      <c r="B36" s="31" t="s">
        <v>74</v>
      </c>
      <c r="C36" s="25"/>
    </row>
    <row r="37" spans="1:3" ht="19.5" x14ac:dyDescent="0.35">
      <c r="A37" s="23"/>
      <c r="B37" s="31"/>
      <c r="C37" s="25"/>
    </row>
    <row r="38" spans="1:3" x14ac:dyDescent="0.25">
      <c r="B38" s="14" t="s">
        <v>32</v>
      </c>
    </row>
    <row r="39" spans="1:3" x14ac:dyDescent="0.25">
      <c r="B39" s="1" t="s">
        <v>75</v>
      </c>
    </row>
  </sheetData>
  <mergeCells count="7">
    <mergeCell ref="A7:C7"/>
    <mergeCell ref="A1:E1"/>
    <mergeCell ref="A2:E2"/>
    <mergeCell ref="A3:E3"/>
    <mergeCell ref="A4:C4"/>
    <mergeCell ref="A5:C5"/>
    <mergeCell ref="A6:C6"/>
  </mergeCells>
  <pageMargins left="0.70866141732283472" right="0.15748031496062992" top="0.15748031496062992" bottom="0.15748031496062992" header="0.15748031496062992" footer="0.15748031496062992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РАБОТЕН</vt:lpstr>
      <vt:lpstr>2015</vt:lpstr>
      <vt:lpstr>2014</vt:lpstr>
      <vt:lpstr>РАБОТЕН!Печат_заглавия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2014-11-11T13:30:47Z</dcterms:modified>
</cp:coreProperties>
</file>